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0" yWindow="0" windowWidth="16000" windowHeight="10660" tabRatio="500"/>
  </bookViews>
  <sheets>
    <sheet name="工作表1" sheetId="1" r:id="rId1"/>
  </sheets>
  <definedNames>
    <definedName name="Nendow">工作表1!$E$12</definedName>
    <definedName name="Penalty">工作表1!$E$14</definedName>
    <definedName name="Pperm">工作表1!$E$15</definedName>
    <definedName name="pprice">工作表1!$E$17</definedName>
    <definedName name="qemi">工作表1!$E$18</definedName>
    <definedName name="Qemis">工作表1!$E$16</definedName>
    <definedName name="rate">工作表1!$E$13</definedName>
    <definedName name="ufact">工作表1!$E$19</definedName>
    <definedName name="Xini">工作表1!$E$9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1" l="1"/>
  <c r="G25" i="1"/>
  <c r="E26" i="1"/>
  <c r="G26" i="1"/>
  <c r="E27" i="1"/>
  <c r="G27" i="1"/>
  <c r="E28" i="1"/>
  <c r="G28" i="1"/>
  <c r="E29" i="1"/>
  <c r="E32" i="1"/>
  <c r="F28" i="1"/>
  <c r="F27" i="1"/>
  <c r="F26" i="1"/>
  <c r="F25" i="1"/>
</calcChain>
</file>

<file path=xl/sharedStrings.xml><?xml version="1.0" encoding="utf-8"?>
<sst xmlns="http://schemas.openxmlformats.org/spreadsheetml/2006/main" count="19" uniqueCount="18">
  <si>
    <t>interest rate</t>
    <phoneticPr fontId="1" type="noConversion"/>
  </si>
  <si>
    <t>initial endowment</t>
    <phoneticPr fontId="1" type="noConversion"/>
  </si>
  <si>
    <t>penalty</t>
    <phoneticPr fontId="1" type="noConversion"/>
  </si>
  <si>
    <t>initial permit price</t>
    <phoneticPr fontId="1" type="noConversion"/>
  </si>
  <si>
    <t>initial emission</t>
    <phoneticPr fontId="1" type="noConversion"/>
  </si>
  <si>
    <t>price up prob</t>
    <phoneticPr fontId="1" type="noConversion"/>
  </si>
  <si>
    <t>emission up prob</t>
    <phoneticPr fontId="1" type="noConversion"/>
  </si>
  <si>
    <t>price and emission up factor</t>
    <phoneticPr fontId="1" type="noConversion"/>
  </si>
  <si>
    <t>case 1</t>
    <phoneticPr fontId="1" type="noConversion"/>
  </si>
  <si>
    <t>case 2</t>
    <phoneticPr fontId="1" type="noConversion"/>
  </si>
  <si>
    <t>case 3</t>
    <phoneticPr fontId="1" type="noConversion"/>
  </si>
  <si>
    <t>case 4</t>
    <phoneticPr fontId="1" type="noConversion"/>
  </si>
  <si>
    <t>cost</t>
    <phoneticPr fontId="1" type="noConversion"/>
  </si>
  <si>
    <t>prob</t>
    <phoneticPr fontId="1" type="noConversion"/>
  </si>
  <si>
    <t>Initial Number of Permits</t>
    <phoneticPr fontId="1" type="noConversion"/>
  </si>
  <si>
    <t>Expected Cost</t>
    <phoneticPr fontId="1" type="noConversion"/>
  </si>
  <si>
    <t>Total Cost</t>
    <phoneticPr fontId="1" type="noConversion"/>
  </si>
  <si>
    <t>X_0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</si>
</sst>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普通" xfId="0" builtinId="0"/>
    <cellStyle name="访问过的超链接" xfId="2" builtinId="9" hidden="1"/>
    <cellStyle name="超链接" xfId="1" builtinId="8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工作表1!$L$8</c:f>
              <c:strCache>
                <c:ptCount val="1"/>
                <c:pt idx="0">
                  <c:v>Total Cost</c:v>
                </c:pt>
              </c:strCache>
            </c:strRef>
          </c:tx>
          <c:xVal>
            <c:numRef>
              <c:f>工作表1!$K$9:$K$19</c:f>
              <c:numCache>
                <c:formatCode>General</c:formatCode>
                <c:ptCount val="11"/>
                <c:pt idx="0">
                  <c:v>-100.0</c:v>
                </c:pt>
                <c:pt idx="1">
                  <c:v>-50.0</c:v>
                </c:pt>
                <c:pt idx="2">
                  <c:v>0.0</c:v>
                </c:pt>
                <c:pt idx="3">
                  <c:v>20.0</c:v>
                </c:pt>
                <c:pt idx="4">
                  <c:v>40.0</c:v>
                </c:pt>
                <c:pt idx="5">
                  <c:v>60.0</c:v>
                </c:pt>
                <c:pt idx="6">
                  <c:v>80.0</c:v>
                </c:pt>
                <c:pt idx="7">
                  <c:v>100.0</c:v>
                </c:pt>
                <c:pt idx="8">
                  <c:v>120.0</c:v>
                </c:pt>
                <c:pt idx="9">
                  <c:v>140.0</c:v>
                </c:pt>
                <c:pt idx="10">
                  <c:v>160.0</c:v>
                </c:pt>
              </c:numCache>
            </c:numRef>
          </c:xVal>
          <c:yVal>
            <c:numRef>
              <c:f>工作表1!$L$9:$L$19</c:f>
              <c:numCache>
                <c:formatCode>General</c:formatCode>
                <c:ptCount val="11"/>
                <c:pt idx="0">
                  <c:v>13104.0</c:v>
                </c:pt>
                <c:pt idx="1">
                  <c:v>8324.0</c:v>
                </c:pt>
                <c:pt idx="2">
                  <c:v>3544.0</c:v>
                </c:pt>
                <c:pt idx="3">
                  <c:v>1633.0</c:v>
                </c:pt>
                <c:pt idx="4">
                  <c:v>800.0</c:v>
                </c:pt>
                <c:pt idx="5">
                  <c:v>1200.0</c:v>
                </c:pt>
                <c:pt idx="6">
                  <c:v>1600.0</c:v>
                </c:pt>
                <c:pt idx="7">
                  <c:v>2000.0</c:v>
                </c:pt>
                <c:pt idx="8">
                  <c:v>2400.0</c:v>
                </c:pt>
                <c:pt idx="9">
                  <c:v>2800.0</c:v>
                </c:pt>
                <c:pt idx="10">
                  <c:v>3200.0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7376952"/>
        <c:axId val="2127400984"/>
      </c:scatterChart>
      <c:valAx>
        <c:axId val="2127376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7400984"/>
        <c:crosses val="autoZero"/>
        <c:crossBetween val="midCat"/>
      </c:valAx>
      <c:valAx>
        <c:axId val="2127400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73769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</xdr:colOff>
      <xdr:row>21</xdr:row>
      <xdr:rowOff>177800</xdr:rowOff>
    </xdr:from>
    <xdr:to>
      <xdr:col>13</xdr:col>
      <xdr:colOff>469900</xdr:colOff>
      <xdr:row>36</xdr:row>
      <xdr:rowOff>63500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L32"/>
  <sheetViews>
    <sheetView tabSelected="1" showRuler="0" topLeftCell="A10" workbookViewId="0">
      <selection activeCell="E10" sqref="E10"/>
    </sheetView>
  </sheetViews>
  <sheetFormatPr baseColWidth="10" defaultRowHeight="15" x14ac:dyDescent="0"/>
  <cols>
    <col min="4" max="4" width="17.83203125" customWidth="1"/>
  </cols>
  <sheetData>
    <row r="8" spans="4:12">
      <c r="K8" t="s">
        <v>17</v>
      </c>
      <c r="L8" t="s">
        <v>16</v>
      </c>
    </row>
    <row r="9" spans="4:12">
      <c r="D9" t="s">
        <v>14</v>
      </c>
      <c r="E9">
        <v>38</v>
      </c>
      <c r="K9">
        <v>-100</v>
      </c>
      <c r="L9">
        <v>13104</v>
      </c>
    </row>
    <row r="10" spans="4:12">
      <c r="K10">
        <v>-50</v>
      </c>
      <c r="L10">
        <v>8324</v>
      </c>
    </row>
    <row r="11" spans="4:12">
      <c r="K11">
        <v>0</v>
      </c>
      <c r="L11">
        <v>3544</v>
      </c>
    </row>
    <row r="12" spans="4:12">
      <c r="D12" t="s">
        <v>1</v>
      </c>
      <c r="E12">
        <v>50</v>
      </c>
      <c r="K12">
        <v>20</v>
      </c>
      <c r="L12">
        <v>1633</v>
      </c>
    </row>
    <row r="13" spans="4:12">
      <c r="D13" t="s">
        <v>0</v>
      </c>
      <c r="E13">
        <v>0.06</v>
      </c>
      <c r="K13">
        <v>40</v>
      </c>
      <c r="L13">
        <v>800</v>
      </c>
    </row>
    <row r="14" spans="4:12">
      <c r="D14" t="s">
        <v>2</v>
      </c>
      <c r="E14">
        <v>100</v>
      </c>
      <c r="K14">
        <v>60</v>
      </c>
      <c r="L14">
        <v>1200</v>
      </c>
    </row>
    <row r="15" spans="4:12">
      <c r="D15" t="s">
        <v>3</v>
      </c>
      <c r="E15">
        <v>20</v>
      </c>
      <c r="K15">
        <v>80</v>
      </c>
      <c r="L15">
        <v>1600</v>
      </c>
    </row>
    <row r="16" spans="4:12">
      <c r="D16" t="s">
        <v>4</v>
      </c>
      <c r="E16">
        <v>40</v>
      </c>
      <c r="K16">
        <v>100</v>
      </c>
      <c r="L16">
        <v>2000</v>
      </c>
    </row>
    <row r="17" spans="4:12">
      <c r="D17" t="s">
        <v>5</v>
      </c>
      <c r="E17">
        <v>0.8</v>
      </c>
      <c r="K17">
        <v>120</v>
      </c>
      <c r="L17">
        <v>2400</v>
      </c>
    </row>
    <row r="18" spans="4:12">
      <c r="D18" t="s">
        <v>6</v>
      </c>
      <c r="E18">
        <v>0.5</v>
      </c>
      <c r="K18">
        <v>140</v>
      </c>
      <c r="L18">
        <v>2800</v>
      </c>
    </row>
    <row r="19" spans="4:12">
      <c r="D19" t="s">
        <v>7</v>
      </c>
      <c r="E19">
        <v>1.2</v>
      </c>
      <c r="K19">
        <v>160</v>
      </c>
      <c r="L19">
        <v>3200</v>
      </c>
    </row>
    <row r="24" spans="4:12">
      <c r="E24" t="s">
        <v>12</v>
      </c>
      <c r="F24" t="s">
        <v>13</v>
      </c>
    </row>
    <row r="25" spans="4:12">
      <c r="D25" t="s">
        <v>8</v>
      </c>
      <c r="E25">
        <f>MAX(Qemis+Qemis*ufact-Xini-Nendow,0)*(Pperm*ufact+Penalty)</f>
        <v>0</v>
      </c>
      <c r="F25">
        <f>pprice*qemi</f>
        <v>0.4</v>
      </c>
      <c r="G25">
        <f>E25*F25</f>
        <v>0</v>
      </c>
    </row>
    <row r="26" spans="4:12">
      <c r="D26" t="s">
        <v>9</v>
      </c>
      <c r="E26">
        <f>MAX(Qemis+Qemis/ufact-Xini-Nendow,0)*(Pperm*ufact+Penalty)</f>
        <v>0</v>
      </c>
      <c r="F26">
        <f>pprice*(1-qemi)</f>
        <v>0.4</v>
      </c>
      <c r="G26">
        <f t="shared" ref="G26:G28" si="0">E26*F26</f>
        <v>0</v>
      </c>
    </row>
    <row r="27" spans="4:12">
      <c r="D27" t="s">
        <v>10</v>
      </c>
      <c r="E27">
        <f>MAX(Qemis+Qemis*ufact-Xini-Nendow,0)*(Pperm/ufact+Penalty)</f>
        <v>0</v>
      </c>
      <c r="F27">
        <f>(1-pprice)*qemi</f>
        <v>9.9999999999999978E-2</v>
      </c>
      <c r="G27">
        <f t="shared" si="0"/>
        <v>0</v>
      </c>
    </row>
    <row r="28" spans="4:12">
      <c r="D28" t="s">
        <v>11</v>
      </c>
      <c r="E28">
        <f>MAX(Qemis+Qemis/ufact-Xini-Nendow,0)*(Pperm/ufact+Penalty)</f>
        <v>0</v>
      </c>
      <c r="F28">
        <f>(1-pprice)*(1-qemi)</f>
        <v>9.9999999999999978E-2</v>
      </c>
      <c r="G28">
        <f t="shared" si="0"/>
        <v>0</v>
      </c>
    </row>
    <row r="29" spans="4:12">
      <c r="D29" t="s">
        <v>15</v>
      </c>
      <c r="E29">
        <f>SUM(G25:G28)</f>
        <v>0</v>
      </c>
    </row>
    <row r="32" spans="4:12">
      <c r="D32" t="s">
        <v>16</v>
      </c>
      <c r="E32">
        <f>Pperm*Xini+E29/(1+rate)</f>
        <v>760</v>
      </c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University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Jingyi Zhu</dc:creator>
  <cp:lastModifiedBy>Jingyi Zhu</cp:lastModifiedBy>
  <dcterms:created xsi:type="dcterms:W3CDTF">2017-03-10T17:22:32Z</dcterms:created>
  <dcterms:modified xsi:type="dcterms:W3CDTF">2017-03-10T22:20:22Z</dcterms:modified>
</cp:coreProperties>
</file>