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autoCompressPictures="0"/>
  <bookViews>
    <workbookView xWindow="5080" yWindow="580" windowWidth="25600" windowHeight="15960" tabRatio="500"/>
  </bookViews>
  <sheets>
    <sheet name="工作表1" sheetId="1" r:id="rId1"/>
  </sheets>
  <definedNames>
    <definedName name="dfact">工作表1!$D$14</definedName>
    <definedName name="dt">工作表1!$D$11</definedName>
    <definedName name="p">工作表1!$D$15</definedName>
    <definedName name="rf">工作表1!$D$7</definedName>
    <definedName name="S0">工作表1!$D$5</definedName>
    <definedName name="sigma">工作表1!$D$8</definedName>
    <definedName name="strike">工作表1!$D$6</definedName>
    <definedName name="ufact">工作表1!$D$13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I30" i="1"/>
  <c r="I31"/>
  <c r="H36"/>
  <c r="H30"/>
  <c r="I32"/>
  <c r="H31"/>
  <c r="G36"/>
  <c r="G30"/>
  <c r="I33"/>
  <c r="H32"/>
  <c r="G31"/>
  <c r="F36"/>
  <c r="I29"/>
  <c r="H29"/>
  <c r="G29"/>
  <c r="F29"/>
  <c r="F30"/>
  <c r="E35"/>
  <c r="E29"/>
  <c r="E45"/>
  <c r="E43"/>
  <c r="E44"/>
  <c r="F45"/>
  <c r="F43"/>
  <c r="F44"/>
  <c r="G45"/>
  <c r="G43"/>
  <c r="G44"/>
  <c r="H45"/>
  <c r="H43"/>
  <c r="H44"/>
  <c r="I45"/>
  <c r="I42"/>
  <c r="H42"/>
  <c r="G42"/>
  <c r="F42"/>
  <c r="W29"/>
  <c r="W30"/>
  <c r="V29"/>
  <c r="W31"/>
  <c r="V30"/>
  <c r="U29"/>
  <c r="W32"/>
  <c r="V31"/>
  <c r="U30"/>
  <c r="T29"/>
  <c r="W33"/>
  <c r="V32"/>
  <c r="U31"/>
  <c r="T30"/>
  <c r="S29"/>
  <c r="P30"/>
  <c r="P31"/>
  <c r="P32"/>
  <c r="P33"/>
  <c r="P29"/>
  <c r="O32"/>
  <c r="O31"/>
  <c r="N31"/>
  <c r="O30"/>
  <c r="N30"/>
  <c r="M30"/>
  <c r="O29"/>
  <c r="N29"/>
  <c r="M29"/>
  <c r="L29"/>
  <c r="H35"/>
  <c r="G35"/>
  <c r="F35"/>
  <c r="E42"/>
  <c r="H38"/>
  <c r="H37"/>
  <c r="G37"/>
  <c r="D15"/>
  <c r="E20"/>
  <c r="D13"/>
  <c r="F20"/>
  <c r="G20"/>
  <c r="H20"/>
  <c r="I20"/>
  <c r="D14"/>
  <c r="F21"/>
  <c r="G22"/>
  <c r="H23"/>
  <c r="I24"/>
  <c r="G21"/>
  <c r="H22"/>
  <c r="I23"/>
  <c r="H21"/>
  <c r="I22"/>
  <c r="I21"/>
  <c r="D11"/>
</calcChain>
</file>

<file path=xl/sharedStrings.xml><?xml version="1.0" encoding="utf-8"?>
<sst xmlns="http://schemas.openxmlformats.org/spreadsheetml/2006/main" count="26" uniqueCount="25">
  <si>
    <t>sigma=</t>
    <phoneticPr fontId="1" type="noConversion"/>
  </si>
  <si>
    <t>r=</t>
    <phoneticPr fontId="1" type="noConversion"/>
  </si>
  <si>
    <t>S0=</t>
    <phoneticPr fontId="1" type="noConversion"/>
  </si>
  <si>
    <t>N=</t>
    <phoneticPr fontId="1" type="noConversion"/>
  </si>
  <si>
    <t>T=</t>
    <phoneticPr fontId="1" type="noConversion"/>
  </si>
  <si>
    <t>dt=</t>
    <phoneticPr fontId="1" type="noConversion"/>
  </si>
  <si>
    <t>u=</t>
    <phoneticPr fontId="1" type="noConversion"/>
  </si>
  <si>
    <t>d=</t>
    <phoneticPr fontId="1" type="noConversion"/>
  </si>
  <si>
    <t>t=0</t>
    <phoneticPr fontId="1" type="noConversion"/>
  </si>
  <si>
    <t>t=0.25</t>
    <phoneticPr fontId="1" type="noConversion"/>
  </si>
  <si>
    <t>t=0.5</t>
    <phoneticPr fontId="1" type="noConversion"/>
  </si>
  <si>
    <t>t=0.75</t>
    <phoneticPr fontId="1" type="noConversion"/>
  </si>
  <si>
    <t>t=1</t>
    <phoneticPr fontId="1" type="noConversion"/>
  </si>
  <si>
    <t>S prices</t>
    <phoneticPr fontId="1" type="noConversion"/>
  </si>
  <si>
    <t>C prices</t>
    <phoneticPr fontId="1" type="noConversion"/>
  </si>
  <si>
    <t>K=</t>
    <phoneticPr fontId="1" type="noConversion"/>
  </si>
  <si>
    <t>p=</t>
    <phoneticPr fontId="1" type="noConversion"/>
  </si>
  <si>
    <t>delta</t>
    <phoneticPr fontId="1" type="noConversion"/>
  </si>
  <si>
    <t>s prices for path 1:</t>
    <phoneticPr fontId="1" type="noConversion"/>
  </si>
  <si>
    <t>stock values</t>
    <phoneticPr fontId="1" type="noConversion"/>
  </si>
  <si>
    <t>bond values</t>
    <phoneticPr fontId="1" type="noConversion"/>
  </si>
  <si>
    <t>portfolio values</t>
    <phoneticPr fontId="1" type="noConversion"/>
  </si>
  <si>
    <t>P prices</t>
    <phoneticPr fontId="1" type="noConversion"/>
  </si>
  <si>
    <t>(European)</t>
    <phoneticPr fontId="1" type="noConversion"/>
  </si>
  <si>
    <t>(American)</t>
    <phoneticPr fontId="1" type="noConversion"/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</si>
</sst>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2">
    <font>
      <sz val="12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C5:W45"/>
  <sheetViews>
    <sheetView tabSelected="1" topLeftCell="I1" workbookViewId="0">
      <selection activeCell="D7" sqref="D7"/>
    </sheetView>
  </sheetViews>
  <sheetFormatPr baseColWidth="10" defaultRowHeight="15"/>
  <cols>
    <col min="3" max="3" width="18.6640625" customWidth="1"/>
  </cols>
  <sheetData>
    <row r="5" spans="3:4">
      <c r="C5" t="s">
        <v>2</v>
      </c>
      <c r="D5">
        <v>100</v>
      </c>
    </row>
    <row r="6" spans="3:4">
      <c r="C6" t="s">
        <v>15</v>
      </c>
      <c r="D6">
        <v>110</v>
      </c>
    </row>
    <row r="7" spans="3:4">
      <c r="C7" t="s">
        <v>1</v>
      </c>
      <c r="D7" s="1">
        <v>0.02</v>
      </c>
    </row>
    <row r="8" spans="3:4">
      <c r="C8" t="s">
        <v>0</v>
      </c>
      <c r="D8" s="1">
        <v>0.2</v>
      </c>
    </row>
    <row r="9" spans="3:4">
      <c r="C9" t="s">
        <v>3</v>
      </c>
      <c r="D9">
        <v>4</v>
      </c>
    </row>
    <row r="10" spans="3:4">
      <c r="C10" t="s">
        <v>4</v>
      </c>
      <c r="D10">
        <v>1</v>
      </c>
    </row>
    <row r="11" spans="3:4">
      <c r="C11" t="s">
        <v>5</v>
      </c>
      <c r="D11">
        <f>D10/D9</f>
        <v>0.25</v>
      </c>
    </row>
    <row r="13" spans="3:4">
      <c r="C13" t="s">
        <v>6</v>
      </c>
      <c r="D13">
        <f>EXP(sigma*SQRT(dt))</f>
        <v>1.1051709180756477</v>
      </c>
    </row>
    <row r="14" spans="3:4">
      <c r="C14" t="s">
        <v>7</v>
      </c>
      <c r="D14">
        <f>1/D13</f>
        <v>0.90483741803595952</v>
      </c>
    </row>
    <row r="15" spans="3:4">
      <c r="C15" t="s">
        <v>16</v>
      </c>
      <c r="D15">
        <f>(1+(rf-0.5*sigma*sigma)/sigma)/2</f>
        <v>0.5</v>
      </c>
    </row>
    <row r="19" spans="4:23">
      <c r="E19" t="s">
        <v>8</v>
      </c>
      <c r="F19" t="s">
        <v>9</v>
      </c>
      <c r="G19" t="s">
        <v>10</v>
      </c>
      <c r="H19" t="s">
        <v>11</v>
      </c>
      <c r="I19" t="s">
        <v>12</v>
      </c>
    </row>
    <row r="20" spans="4:23">
      <c r="D20" t="s">
        <v>13</v>
      </c>
      <c r="E20">
        <f>S0</f>
        <v>100</v>
      </c>
      <c r="F20">
        <f>E20*ufact</f>
        <v>110.51709180756477</v>
      </c>
      <c r="G20">
        <f>F20*ufact</f>
        <v>122.140275816017</v>
      </c>
      <c r="H20">
        <f>G20*ufact</f>
        <v>134.98588075760034</v>
      </c>
      <c r="I20">
        <f>H20*ufact</f>
        <v>149.18246976412709</v>
      </c>
    </row>
    <row r="21" spans="4:23">
      <c r="F21">
        <f>E20*dfact</f>
        <v>90.483741803595947</v>
      </c>
      <c r="G21">
        <f>F20*dfact</f>
        <v>100</v>
      </c>
      <c r="H21">
        <f>G20*dfact</f>
        <v>110.51709180756477</v>
      </c>
      <c r="I21">
        <f>H20*dfact</f>
        <v>122.14027581601701</v>
      </c>
    </row>
    <row r="22" spans="4:23">
      <c r="G22">
        <f>F21*dfact</f>
        <v>81.873075307798175</v>
      </c>
      <c r="H22">
        <f>G21*dfact</f>
        <v>90.483741803595947</v>
      </c>
      <c r="I22">
        <f>H21*dfact</f>
        <v>100</v>
      </c>
    </row>
    <row r="23" spans="4:23">
      <c r="H23">
        <f>G22*dfact</f>
        <v>74.081822068171775</v>
      </c>
      <c r="I23">
        <f>H22*dfact</f>
        <v>81.873075307798175</v>
      </c>
    </row>
    <row r="24" spans="4:23">
      <c r="I24">
        <f>H23*dfact</f>
        <v>67.032004603563919</v>
      </c>
    </row>
    <row r="29" spans="4:23">
      <c r="D29" t="s">
        <v>14</v>
      </c>
      <c r="E29">
        <f>(p*F29+(1-p)*F30)*EXP(-rf*dt)</f>
        <v>5.3753833670894542</v>
      </c>
      <c r="F29">
        <f>(p*G29+(1-p)*G30)*EXP(-rf*dt)</f>
        <v>9.3097138446344498</v>
      </c>
      <c r="G29">
        <f>(p*H29+(1-p)*H30)*EXP(-rf*dt)</f>
        <v>15.7078884456223</v>
      </c>
      <c r="H29">
        <f>(p*I29+(1-p)*I30)*EXP(-rf*dt)</f>
        <v>25.53338615933723</v>
      </c>
      <c r="I29">
        <f>MAX(I20-strike,0)</f>
        <v>39.182469764127092</v>
      </c>
      <c r="K29" t="s">
        <v>22</v>
      </c>
      <c r="L29">
        <f>(p*M29+(1-p)*M30)*EXP(-rf*dt)</f>
        <v>13.200561846913985</v>
      </c>
      <c r="M29">
        <f>(p*N29+(1-p)*N30)*EXP(-rf*dt)</f>
        <v>7.1576909408370124</v>
      </c>
      <c r="N29">
        <f>(p*O29+(1-p)*O30)*EXP(-rf*dt)</f>
        <v>2.4751245843729204</v>
      </c>
      <c r="O29">
        <f>(p*P29+(1-p)*P30)*EXP(-rf*dt)</f>
        <v>0</v>
      </c>
      <c r="P29">
        <f>MAX(strike-I20,0)</f>
        <v>0</v>
      </c>
      <c r="R29" t="s">
        <v>22</v>
      </c>
      <c r="S29">
        <f>MAX((p*T29+(1-p)*T30)*EXP(-rf*dt),strike-E20)</f>
        <v>13.606061532711054</v>
      </c>
      <c r="T29">
        <f>MAX((p*U29+(1-p)*U30)*EXP(-rf*dt),strike-F20)</f>
        <v>7.2932968946965753</v>
      </c>
      <c r="U29">
        <f>MAX((p*V29+(1-p)*V30)*EXP(-rf*dt),strike-G20)</f>
        <v>2.4751245843729204</v>
      </c>
      <c r="V29">
        <f>MAX((p*W29+(1-p)*W30)*EXP(-rf*dt),strike-H20)</f>
        <v>0</v>
      </c>
      <c r="W29">
        <f>MAX(strike-I20,0)</f>
        <v>0</v>
      </c>
    </row>
    <row r="30" spans="4:23">
      <c r="F30">
        <f>(p*G30+(1-p)*G31)*EXP(-rf*dt)</f>
        <v>1.4949413320540839</v>
      </c>
      <c r="G30">
        <f t="shared" ref="G30:H31" si="0">(p*H30+(1-p)*H31)*EXP(-rf*dt)</f>
        <v>3.0048695133291714</v>
      </c>
      <c r="H30">
        <f t="shared" si="0"/>
        <v>6.0398629688890244</v>
      </c>
      <c r="I30">
        <f t="shared" ref="I30:I33" si="1">MAX(I21-strike,0)</f>
        <v>12.140275816017009</v>
      </c>
      <c r="K30" t="s">
        <v>23</v>
      </c>
      <c r="M30">
        <f>(p*N30+(1-p)*N31)*EXP(-rf*dt)</f>
        <v>19.375768936217895</v>
      </c>
      <c r="N30">
        <f t="shared" ref="N30:O30" si="2">(p*O30+(1-p)*O31)*EXP(-rf*dt)</f>
        <v>11.912013447593287</v>
      </c>
      <c r="O30">
        <f t="shared" si="2"/>
        <v>4.9750623959634117</v>
      </c>
      <c r="P30">
        <f t="shared" ref="P30:P33" si="3">MAX(strike-I21,0)</f>
        <v>0</v>
      </c>
      <c r="R30" t="s">
        <v>24</v>
      </c>
      <c r="T30">
        <f>MAX((p*U30+(1-p)*U31)*EXP(-rf*dt),strike-F21)</f>
        <v>20.055227505219552</v>
      </c>
      <c r="U30">
        <f t="shared" ref="U30:U31" si="4">MAX((p*V30+(1-p)*V31)*EXP(-rf*dt),strike-G21)</f>
        <v>12.184584810657173</v>
      </c>
      <c r="V30">
        <f t="shared" ref="V30:V32" si="5">MAX((p*W30+(1-p)*W31)*EXP(-rf*dt),strike-H21)</f>
        <v>4.9750623959634117</v>
      </c>
      <c r="W30">
        <f t="shared" ref="W30:W33" si="6">MAX(strike-I21,0)</f>
        <v>0</v>
      </c>
    </row>
    <row r="31" spans="4:23">
      <c r="G31">
        <f t="shared" si="0"/>
        <v>0</v>
      </c>
      <c r="H31">
        <f t="shared" si="0"/>
        <v>0</v>
      </c>
      <c r="I31">
        <f t="shared" si="1"/>
        <v>0</v>
      </c>
      <c r="N31">
        <f t="shared" ref="N31:O32" si="7">(p*O31+(1-p)*O32)*EXP(-rf*dt)</f>
        <v>27.033767316761953</v>
      </c>
      <c r="O31">
        <f t="shared" si="7"/>
        <v>18.968382930990217</v>
      </c>
      <c r="P31">
        <f t="shared" si="3"/>
        <v>10</v>
      </c>
      <c r="U31">
        <f t="shared" si="4"/>
        <v>28.126924692201825</v>
      </c>
      <c r="V31">
        <f t="shared" si="5"/>
        <v>19.516258196404053</v>
      </c>
      <c r="W31">
        <f t="shared" si="6"/>
        <v>10</v>
      </c>
    </row>
    <row r="32" spans="4:23">
      <c r="H32">
        <f t="shared" ref="H32" si="8">(p*I32+(1-p)*I33)*EXP(-rf*dt)</f>
        <v>0</v>
      </c>
      <c r="I32">
        <f t="shared" si="1"/>
        <v>0</v>
      </c>
      <c r="O32">
        <f t="shared" si="7"/>
        <v>35.370166347700618</v>
      </c>
      <c r="P32">
        <f t="shared" si="3"/>
        <v>28.126924692201825</v>
      </c>
      <c r="V32">
        <f t="shared" si="5"/>
        <v>35.918177931828225</v>
      </c>
      <c r="W32">
        <f t="shared" si="6"/>
        <v>28.126924692201825</v>
      </c>
    </row>
    <row r="33" spans="3:23">
      <c r="I33">
        <f t="shared" si="1"/>
        <v>0</v>
      </c>
      <c r="P33">
        <f t="shared" si="3"/>
        <v>42.967995396436081</v>
      </c>
      <c r="W33">
        <f t="shared" si="6"/>
        <v>42.967995396436081</v>
      </c>
    </row>
    <row r="35" spans="3:23">
      <c r="D35" t="s">
        <v>17</v>
      </c>
      <c r="E35">
        <f>(F29-F30)/(F20-F21)</f>
        <v>0.39008815355555493</v>
      </c>
      <c r="F35">
        <f t="shared" ref="F35:H38" si="9">(G29-G30)/(G20-G21)</f>
        <v>0.57375161167158328</v>
      </c>
      <c r="G35">
        <f t="shared" si="9"/>
        <v>0.79666890054319028</v>
      </c>
      <c r="H35">
        <f t="shared" si="9"/>
        <v>1</v>
      </c>
    </row>
    <row r="36" spans="3:23">
      <c r="F36">
        <f t="shared" si="9"/>
        <v>0.16576830126192676</v>
      </c>
      <c r="G36">
        <f t="shared" si="9"/>
        <v>0.30149041312074432</v>
      </c>
      <c r="H36">
        <f t="shared" si="9"/>
        <v>0.54833444338730108</v>
      </c>
    </row>
    <row r="37" spans="3:23">
      <c r="G37">
        <f t="shared" si="9"/>
        <v>0</v>
      </c>
      <c r="H37">
        <f t="shared" si="9"/>
        <v>0</v>
      </c>
    </row>
    <row r="38" spans="3:23">
      <c r="H38">
        <f t="shared" si="9"/>
        <v>0</v>
      </c>
    </row>
    <row r="42" spans="3:23">
      <c r="C42" t="s">
        <v>18</v>
      </c>
      <c r="E42">
        <f>E20</f>
        <v>100</v>
      </c>
      <c r="F42">
        <f>F21</f>
        <v>90.483741803595947</v>
      </c>
      <c r="G42">
        <f>G21</f>
        <v>100</v>
      </c>
      <c r="H42">
        <f>H21</f>
        <v>110.51709180756477</v>
      </c>
      <c r="I42">
        <f>I22</f>
        <v>100</v>
      </c>
    </row>
    <row r="43" spans="3:23">
      <c r="C43" t="s">
        <v>19</v>
      </c>
      <c r="E43">
        <f>E42*E35</f>
        <v>39.008815355555491</v>
      </c>
      <c r="F43">
        <f>F36*F42</f>
        <v>14.99933617060489</v>
      </c>
      <c r="G43">
        <f>G36*G42</f>
        <v>30.149041312074431</v>
      </c>
      <c r="H43">
        <f>H36*H42</f>
        <v>60.60032802108428</v>
      </c>
    </row>
    <row r="44" spans="3:23">
      <c r="C44" t="s">
        <v>20</v>
      </c>
      <c r="E44">
        <f>E45-E43</f>
        <v>-33.633431988466036</v>
      </c>
      <c r="F44">
        <f>F45-F43</f>
        <v>-13.504720671524039</v>
      </c>
      <c r="G44">
        <f>G45-G43</f>
        <v>-27.144624551472191</v>
      </c>
      <c r="H44">
        <f>H45-H43</f>
        <v>-54.56117190337541</v>
      </c>
    </row>
    <row r="45" spans="3:23">
      <c r="C45" t="s">
        <v>21</v>
      </c>
      <c r="E45">
        <f>E29</f>
        <v>5.3753833670894542</v>
      </c>
      <c r="F45">
        <f>E35*F42+E44*EXP(rf*dt)</f>
        <v>1.4946154990808509</v>
      </c>
      <c r="G45">
        <f>F36*G42+F44*EXP(rf*dt)</f>
        <v>3.0044167606022381</v>
      </c>
      <c r="H45">
        <f>G36*H42+G44*EXP(rf*dt)</f>
        <v>6.0391561177088739</v>
      </c>
      <c r="I45">
        <f>H36*I42+H44*EXP(rf*dt)</f>
        <v>-1.2165769243281943E-3</v>
      </c>
    </row>
  </sheetData>
  <phoneticPr fontId="1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工作表1</vt:lpstr>
    </vt:vector>
  </TitlesOfParts>
  <Company>University of Utah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</dc:creator>
  <cp:lastModifiedBy>Jingyi Zhu</cp:lastModifiedBy>
  <dcterms:created xsi:type="dcterms:W3CDTF">2013-10-04T13:27:59Z</dcterms:created>
  <dcterms:modified xsi:type="dcterms:W3CDTF">2013-10-22T05:47:30Z</dcterms:modified>
</cp:coreProperties>
</file>